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25" windowHeight="6120" activeTab="0"/>
  </bookViews>
  <sheets>
    <sheet name="Revised Forma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<sst xmlns="http://schemas.openxmlformats.org/spreadsheetml/2006/main" count="47" uniqueCount="47">
  <si>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Quarters Capital Investment Cost-Effectiveness Analysis Worksheet</t>
  </si>
  <si>
    <t>1.</t>
  </si>
  <si>
    <t>2.</t>
  </si>
  <si>
    <r>
      <t xml:space="preserve">Compared to other alternatives, is this investment the best use of available funding? [If </t>
    </r>
    <r>
      <rPr>
        <u val="single"/>
        <sz val="10"/>
        <rFont val="Arial"/>
        <family val="2"/>
      </rPr>
      <t>Yes</t>
    </r>
    <r>
      <rPr>
        <sz val="10"/>
        <rFont val="Arial"/>
        <family val="0"/>
      </rPr>
      <t xml:space="preserve">, continue to Step 3.]  </t>
    </r>
  </si>
  <si>
    <t>3.</t>
  </si>
  <si>
    <r>
      <t xml:space="preserve">Continue to Cost-Effectiveness Analysis steps 4-15 </t>
    </r>
    <r>
      <rPr>
        <u val="single"/>
        <sz val="10"/>
        <rFont val="Arial"/>
        <family val="2"/>
      </rPr>
      <t>only if</t>
    </r>
    <r>
      <rPr>
        <sz val="10"/>
        <rFont val="Arial"/>
        <family val="0"/>
      </rPr>
      <t xml:space="preserve"> answer is </t>
    </r>
    <r>
      <rPr>
        <u val="single"/>
        <sz val="10"/>
        <rFont val="Arial"/>
        <family val="2"/>
      </rPr>
      <t>Yes</t>
    </r>
    <r>
      <rPr>
        <sz val="10"/>
        <rFont val="Arial"/>
        <family val="0"/>
      </rPr>
      <t xml:space="preserve"> for </t>
    </r>
    <r>
      <rPr>
        <u val="single"/>
        <sz val="10"/>
        <rFont val="Arial"/>
        <family val="2"/>
      </rPr>
      <t>both</t>
    </r>
    <r>
      <rPr>
        <sz val="10"/>
        <rFont val="Arial"/>
        <family val="0"/>
      </rPr>
      <t xml:space="preserve"> Questions 1 and 2.</t>
    </r>
  </si>
  <si>
    <t>4.</t>
  </si>
  <si>
    <r>
      <t xml:space="preserve"> Base Rent:</t>
    </r>
    <r>
      <rPr>
        <sz val="10"/>
        <rFont val="Arial"/>
        <family val="0"/>
      </rPr>
      <t xml:space="preserve">  [Enter current annual base rent excluding utilities.]</t>
    </r>
  </si>
  <si>
    <t>5.</t>
  </si>
  <si>
    <r>
      <t xml:space="preserve">Occupancy Rate: </t>
    </r>
    <r>
      <rPr>
        <sz val="10"/>
        <rFont val="Arial"/>
        <family val="2"/>
      </rPr>
      <t xml:space="preserve"> [Enter estimated occupancy rate as percent.]</t>
    </r>
  </si>
  <si>
    <t>6.</t>
  </si>
  <si>
    <r>
      <t xml:space="preserve">Estimated Annual Rental Income: </t>
    </r>
    <r>
      <rPr>
        <sz val="10"/>
        <rFont val="Arial"/>
        <family val="2"/>
      </rPr>
      <t>[Calculated field]</t>
    </r>
  </si>
  <si>
    <t>7.</t>
  </si>
  <si>
    <r>
      <t>Management Expenses</t>
    </r>
    <r>
      <rPr>
        <sz val="10"/>
        <rFont val="Arial"/>
        <family val="0"/>
      </rPr>
      <t xml:space="preserve">: [Enter current year management costs.]   </t>
    </r>
  </si>
  <si>
    <t>8.</t>
  </si>
  <si>
    <t>Maintenance, Repair, and Operations:</t>
  </si>
  <si>
    <t>a.  Enter current fiscal year's annualized MR&amp;O costs.</t>
  </si>
  <si>
    <t>b.  Enter total MR&amp;O expenditures for past 4 fiscal years.</t>
  </si>
  <si>
    <t>c.  Total MR&amp;O expenditures [Sum of 8a + 8b]</t>
  </si>
  <si>
    <t>d.  Average Annual Maintenance, Repair, and Operations [8c / 5 years]</t>
  </si>
  <si>
    <t>9.</t>
  </si>
  <si>
    <r>
      <t>Annual Management, Maintenance, Repair, and Operations Costs:</t>
    </r>
    <r>
      <rPr>
        <sz val="10"/>
        <rFont val="Arial"/>
        <family val="0"/>
      </rPr>
      <t xml:space="preserve"> [Sum of  7+ 8d]</t>
    </r>
  </si>
  <si>
    <t>10.</t>
  </si>
  <si>
    <r>
      <t xml:space="preserve">Proposed Capital Project:  </t>
    </r>
    <r>
      <rPr>
        <sz val="10"/>
        <rFont val="Arial"/>
        <family val="2"/>
      </rPr>
      <t xml:space="preserve">[Enter total estimated cost of proposed project.]  </t>
    </r>
  </si>
  <si>
    <t>11.</t>
  </si>
  <si>
    <r>
      <t>Depreciation from Previous Projects:</t>
    </r>
    <r>
      <rPr>
        <sz val="10"/>
        <rFont val="Arial"/>
        <family val="0"/>
      </rPr>
      <t xml:space="preserve">   [For previously completed projects, enter unapplied annual depreciation expense by year in column H of table below.] </t>
    </r>
  </si>
  <si>
    <t>12.</t>
  </si>
  <si>
    <r>
      <t xml:space="preserve"> Inflation Factor: </t>
    </r>
    <r>
      <rPr>
        <sz val="10"/>
        <rFont val="Arial"/>
        <family val="2"/>
      </rPr>
      <t xml:space="preserve"> [Enter OMB-suggested inflation factor.]</t>
    </r>
  </si>
  <si>
    <t>13.</t>
  </si>
  <si>
    <r>
      <t>Discount Rate:</t>
    </r>
    <r>
      <rPr>
        <sz val="10"/>
        <rFont val="Arial"/>
        <family val="2"/>
      </rPr>
      <t xml:space="preserve"> [Enter OMB-suggested investment discount rate.] </t>
    </r>
  </si>
  <si>
    <t>14.</t>
  </si>
  <si>
    <t>Period</t>
  </si>
  <si>
    <t>Rental Income</t>
  </si>
  <si>
    <t>MMR&amp;O</t>
  </si>
  <si>
    <t xml:space="preserve"> Income Less MMR&amp;O</t>
  </si>
  <si>
    <t>Proposed Project</t>
  </si>
  <si>
    <t>Net Cash Flow</t>
  </si>
  <si>
    <t>Deprec. from Prev. Projects</t>
  </si>
  <si>
    <t>Net Income</t>
  </si>
  <si>
    <t xml:space="preserve">Cum NPV by Year </t>
  </si>
  <si>
    <t>Project Year</t>
  </si>
  <si>
    <t xml:space="preserve">   Totals</t>
  </si>
  <si>
    <t>15.</t>
  </si>
  <si>
    <t>Net Present Value @</t>
  </si>
  <si>
    <t>16.</t>
  </si>
  <si>
    <r>
      <t xml:space="preserve">Based on mission determination, consideration of alternatives, and cost-effectiveness analysis, should project be approved? [Enter </t>
    </r>
    <r>
      <rPr>
        <u val="single"/>
        <sz val="10"/>
        <rFont val="Arial"/>
        <family val="2"/>
      </rPr>
      <t>Yes</t>
    </r>
    <r>
      <rPr>
        <sz val="10"/>
        <rFont val="Arial"/>
        <family val="0"/>
      </rPr>
      <t xml:space="preserve"> or </t>
    </r>
    <r>
      <rPr>
        <u val="single"/>
        <sz val="10"/>
        <rFont val="Arial"/>
        <family val="2"/>
      </rPr>
      <t>No</t>
    </r>
    <r>
      <rPr>
        <sz val="10"/>
        <rFont val="Arial"/>
        <family val="0"/>
      </rPr>
      <t>.]</t>
    </r>
  </si>
  <si>
    <r>
      <t xml:space="preserve">Are the quarters and the proposed capital investment in support of the mission of this VA facility?  [Enter </t>
    </r>
    <r>
      <rPr>
        <u val="single"/>
        <sz val="10"/>
        <rFont val="Arial"/>
        <family val="2"/>
      </rPr>
      <t>Yes</t>
    </r>
    <r>
      <rPr>
        <sz val="10"/>
        <rFont val="Arial"/>
        <family val="2"/>
      </rPr>
      <t xml:space="preserve"> or </t>
    </r>
    <r>
      <rPr>
        <u val="single"/>
        <sz val="10"/>
        <rFont val="Arial"/>
        <family val="2"/>
      </rPr>
      <t>No</t>
    </r>
    <r>
      <rPr>
        <sz val="10"/>
        <rFont val="Arial"/>
        <family val="2"/>
      </rPr>
      <t xml:space="preserve">.  If </t>
    </r>
    <r>
      <rPr>
        <u val="single"/>
        <sz val="10"/>
        <rFont val="Arial"/>
        <family val="2"/>
      </rPr>
      <t>Yes</t>
    </r>
    <r>
      <rPr>
        <sz val="10"/>
        <rFont val="Arial"/>
        <family val="2"/>
      </rPr>
      <t>, continue to Question 2.]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</si>
</sst>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 quotePrefix="1">
      <alignment horizontal="center"/>
    </xf>
    <xf numFmtId="0" fontId="0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wrapText="1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164" fontId="0" fillId="33" borderId="11" xfId="44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44" applyNumberFormat="1" applyFont="1" applyBorder="1" applyAlignment="1">
      <alignment/>
    </xf>
    <xf numFmtId="9" fontId="0" fillId="33" borderId="16" xfId="57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44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1" fillId="0" borderId="17" xfId="0" applyFont="1" applyBorder="1" applyAlignment="1">
      <alignment/>
    </xf>
    <xf numFmtId="164" fontId="0" fillId="33" borderId="11" xfId="44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44" applyNumberFormat="1" applyFont="1" applyAlignment="1">
      <alignment/>
    </xf>
    <xf numFmtId="3" fontId="0" fillId="34" borderId="16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0" fillId="33" borderId="16" xfId="0" applyNumberFormat="1" applyFill="1" applyBorder="1" applyAlignment="1">
      <alignment/>
    </xf>
    <xf numFmtId="3" fontId="3" fillId="0" borderId="0" xfId="0" applyNumberFormat="1" applyFont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164" fontId="0" fillId="33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3" fontId="3" fillId="0" borderId="15" xfId="0" applyNumberFormat="1" applyFont="1" applyBorder="1" applyAlignment="1">
      <alignment/>
    </xf>
    <xf numFmtId="0" fontId="1" fillId="34" borderId="18" xfId="0" applyFont="1" applyFill="1" applyBorder="1" applyAlignment="1">
      <alignment/>
    </xf>
    <xf numFmtId="3" fontId="0" fillId="34" borderId="18" xfId="0" applyNumberFormat="1" applyFill="1" applyBorder="1" applyAlignment="1">
      <alignment/>
    </xf>
    <xf numFmtId="165" fontId="0" fillId="34" borderId="19" xfId="0" applyNumberFormat="1" applyFill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/>
    </xf>
    <xf numFmtId="3" fontId="1" fillId="0" borderId="16" xfId="44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/>
    </xf>
    <xf numFmtId="3" fontId="0" fillId="0" borderId="10" xfId="44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44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164" fontId="0" fillId="0" borderId="16" xfId="44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0" fillId="0" borderId="16" xfId="57" applyNumberFormat="1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44" applyNumberFormat="1" applyFont="1" applyBorder="1" applyAlignment="1">
      <alignment horizontal="right"/>
    </xf>
    <xf numFmtId="0" fontId="0" fillId="34" borderId="12" xfId="0" applyFill="1" applyBorder="1" applyAlignment="1">
      <alignment/>
    </xf>
    <xf numFmtId="0" fontId="1" fillId="34" borderId="14" xfId="0" applyFont="1" applyFill="1" applyBorder="1" applyAlignment="1" quotePrefix="1">
      <alignment horizontal="center"/>
    </xf>
    <xf numFmtId="0" fontId="0" fillId="34" borderId="18" xfId="0" applyFont="1" applyFill="1" applyBorder="1" applyAlignment="1">
      <alignment/>
    </xf>
    <xf numFmtId="164" fontId="0" fillId="34" borderId="18" xfId="0" applyNumberFormat="1" applyFont="1" applyFill="1" applyBorder="1" applyAlignment="1">
      <alignment/>
    </xf>
    <xf numFmtId="165" fontId="0" fillId="34" borderId="18" xfId="57" applyNumberFormat="1" applyFont="1" applyFill="1" applyBorder="1" applyAlignment="1">
      <alignment horizontal="center"/>
    </xf>
    <xf numFmtId="164" fontId="0" fillId="34" borderId="18" xfId="0" applyNumberFormat="1" applyFill="1" applyBorder="1" applyAlignment="1">
      <alignment/>
    </xf>
    <xf numFmtId="164" fontId="0" fillId="34" borderId="18" xfId="44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166" fontId="0" fillId="0" borderId="0" xfId="0" applyNumberFormat="1" applyAlignment="1">
      <alignment/>
    </xf>
    <xf numFmtId="165" fontId="0" fillId="35" borderId="11" xfId="57" applyNumberFormat="1" applyFont="1" applyFill="1" applyBorder="1" applyAlignment="1">
      <alignment/>
    </xf>
    <xf numFmtId="165" fontId="0" fillId="35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44" applyNumberFormat="1" applyFont="1" applyFill="1" applyBorder="1" applyAlignment="1">
      <alignment/>
    </xf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5">
      <selection activeCell="B38" sqref="B38"/>
    </sheetView>
  </sheetViews>
  <sheetFormatPr defaultColWidth="9.140625" defaultRowHeight="12.75"/>
  <cols>
    <col min="1" max="1" width="3.28125" style="1" customWidth="1"/>
    <col min="2" max="2" width="10.8515625" style="4" customWidth="1"/>
    <col min="3" max="3" width="8.7109375" style="4" customWidth="1"/>
    <col min="4" max="4" width="9.140625" style="4" customWidth="1"/>
    <col min="5" max="5" width="9.8515625" style="4" customWidth="1"/>
    <col min="6" max="6" width="10.00390625" style="4" customWidth="1"/>
    <col min="7" max="7" width="9.140625" style="4" customWidth="1"/>
    <col min="8" max="8" width="10.421875" style="4" customWidth="1"/>
    <col min="9" max="9" width="9.7109375" style="40" customWidth="1"/>
    <col min="10" max="10" width="9.7109375" style="0" customWidth="1"/>
  </cols>
  <sheetData>
    <row r="1" spans="2:9" ht="15.75">
      <c r="B1" s="2"/>
      <c r="C1" s="3" t="s">
        <v>0</v>
      </c>
      <c r="I1" s="4"/>
    </row>
    <row r="2" spans="1:9" s="5" customFormat="1" ht="12.75" customHeight="1">
      <c r="A2" s="1"/>
      <c r="C2" s="3"/>
      <c r="D2" s="6"/>
      <c r="E2" s="6"/>
      <c r="F2" s="6"/>
      <c r="G2" s="6"/>
      <c r="H2" s="6"/>
      <c r="I2" s="6"/>
    </row>
    <row r="3" spans="1:10" s="5" customFormat="1" ht="15" customHeight="1">
      <c r="A3" s="7" t="s">
        <v>1</v>
      </c>
      <c r="B3" s="102" t="s">
        <v>46</v>
      </c>
      <c r="C3" s="97"/>
      <c r="D3" s="97"/>
      <c r="E3" s="97"/>
      <c r="F3" s="97"/>
      <c r="G3" s="97"/>
      <c r="H3" s="97"/>
      <c r="I3" s="98"/>
      <c r="J3" s="8"/>
    </row>
    <row r="4" spans="1:10" s="5" customFormat="1" ht="15" customHeight="1">
      <c r="A4" s="9"/>
      <c r="B4" s="99"/>
      <c r="C4" s="100"/>
      <c r="D4" s="100"/>
      <c r="E4" s="100"/>
      <c r="F4" s="100"/>
      <c r="G4" s="100"/>
      <c r="H4" s="100"/>
      <c r="I4" s="101"/>
      <c r="J4" s="10"/>
    </row>
    <row r="5" spans="1:10" s="13" customFormat="1" ht="15" customHeight="1">
      <c r="A5" s="11" t="s">
        <v>2</v>
      </c>
      <c r="B5" s="96" t="s">
        <v>3</v>
      </c>
      <c r="C5" s="97"/>
      <c r="D5" s="97"/>
      <c r="E5" s="97"/>
      <c r="F5" s="97"/>
      <c r="G5" s="97"/>
      <c r="H5" s="97"/>
      <c r="I5" s="98"/>
      <c r="J5" s="12"/>
    </row>
    <row r="6" spans="1:10" ht="15" customHeight="1">
      <c r="A6" s="9"/>
      <c r="B6" s="99"/>
      <c r="C6" s="100"/>
      <c r="D6" s="100"/>
      <c r="E6" s="100"/>
      <c r="F6" s="100"/>
      <c r="G6" s="100"/>
      <c r="H6" s="100"/>
      <c r="I6" s="101"/>
      <c r="J6" s="14"/>
    </row>
    <row r="7" spans="1:10" ht="15" customHeight="1">
      <c r="A7" s="7" t="s">
        <v>4</v>
      </c>
      <c r="B7" s="97" t="s">
        <v>5</v>
      </c>
      <c r="C7" s="97"/>
      <c r="D7" s="97"/>
      <c r="E7" s="97"/>
      <c r="F7" s="97"/>
      <c r="G7" s="97"/>
      <c r="H7" s="97"/>
      <c r="I7" s="97"/>
      <c r="J7" s="15"/>
    </row>
    <row r="8" spans="1:10" ht="15" customHeight="1">
      <c r="A8" s="16"/>
      <c r="B8" s="100"/>
      <c r="C8" s="100"/>
      <c r="D8" s="100"/>
      <c r="E8" s="100"/>
      <c r="F8" s="100"/>
      <c r="G8" s="100"/>
      <c r="H8" s="100"/>
      <c r="I8" s="100"/>
      <c r="J8" s="17"/>
    </row>
    <row r="9" spans="1:10" ht="6" customHeight="1">
      <c r="A9" s="18"/>
      <c r="B9" s="19"/>
      <c r="C9" s="20"/>
      <c r="D9" s="21"/>
      <c r="E9" s="21"/>
      <c r="F9" s="21"/>
      <c r="G9" s="21"/>
      <c r="H9" s="21"/>
      <c r="I9" s="21"/>
      <c r="J9" s="17"/>
    </row>
    <row r="10" spans="1:10" ht="18" customHeight="1">
      <c r="A10" s="22" t="s">
        <v>6</v>
      </c>
      <c r="B10" s="23" t="s">
        <v>7</v>
      </c>
      <c r="C10" s="24"/>
      <c r="D10" s="24"/>
      <c r="E10" s="24"/>
      <c r="F10" s="24"/>
      <c r="G10" s="24"/>
      <c r="H10" s="24"/>
      <c r="I10" s="24"/>
      <c r="J10" s="25">
        <v>9000</v>
      </c>
    </row>
    <row r="11" spans="1:10" ht="18.75" customHeight="1">
      <c r="A11" s="22" t="s">
        <v>8</v>
      </c>
      <c r="B11" s="26" t="s">
        <v>9</v>
      </c>
      <c r="C11" s="27"/>
      <c r="D11" s="28"/>
      <c r="E11" s="28"/>
      <c r="F11" s="28"/>
      <c r="G11" s="28"/>
      <c r="H11" s="28"/>
      <c r="I11" s="29"/>
      <c r="J11" s="30">
        <v>0.95</v>
      </c>
    </row>
    <row r="12" spans="1:10" ht="18" customHeight="1">
      <c r="A12" s="22" t="s">
        <v>10</v>
      </c>
      <c r="B12" s="31" t="s">
        <v>11</v>
      </c>
      <c r="C12" s="32"/>
      <c r="D12" s="33"/>
      <c r="E12" s="33"/>
      <c r="F12" s="33"/>
      <c r="G12" s="33"/>
      <c r="H12" s="33"/>
      <c r="I12" s="34"/>
      <c r="J12" s="35">
        <f>J10*J11</f>
        <v>8550</v>
      </c>
    </row>
    <row r="13" spans="1:10" ht="18" customHeight="1">
      <c r="A13" s="7" t="s">
        <v>12</v>
      </c>
      <c r="B13" s="36" t="s">
        <v>13</v>
      </c>
      <c r="C13" s="32"/>
      <c r="D13" s="33"/>
      <c r="E13" s="33"/>
      <c r="F13" s="33"/>
      <c r="G13" s="33"/>
      <c r="H13" s="33"/>
      <c r="I13" s="34"/>
      <c r="J13" s="37">
        <v>630</v>
      </c>
    </row>
    <row r="14" spans="1:10" ht="15" customHeight="1">
      <c r="A14" s="7" t="s">
        <v>14</v>
      </c>
      <c r="B14" s="38" t="s">
        <v>15</v>
      </c>
      <c r="C14" s="39"/>
      <c r="J14" s="41"/>
    </row>
    <row r="15" spans="1:10" ht="15" customHeight="1">
      <c r="A15" s="42"/>
      <c r="B15" t="s">
        <v>16</v>
      </c>
      <c r="C15" s="39"/>
      <c r="J15" s="43">
        <v>2400</v>
      </c>
    </row>
    <row r="16" spans="1:10" ht="15" customHeight="1">
      <c r="A16" s="42"/>
      <c r="B16" t="s">
        <v>17</v>
      </c>
      <c r="C16" s="39"/>
      <c r="H16" s="44"/>
      <c r="J16" s="45">
        <v>11000</v>
      </c>
    </row>
    <row r="17" spans="1:10" ht="15" customHeight="1">
      <c r="A17" s="42"/>
      <c r="B17" t="s">
        <v>18</v>
      </c>
      <c r="C17" s="39"/>
      <c r="J17" s="46">
        <f>SUM(J15:J16)</f>
        <v>13400</v>
      </c>
    </row>
    <row r="18" spans="1:10" ht="15" customHeight="1">
      <c r="A18" s="42"/>
      <c r="B18" s="47" t="s">
        <v>19</v>
      </c>
      <c r="C18" s="32"/>
      <c r="D18" s="33"/>
      <c r="E18" s="33"/>
      <c r="F18" s="33"/>
      <c r="G18" s="33"/>
      <c r="H18" s="33"/>
      <c r="I18" s="34"/>
      <c r="J18" s="48">
        <f>J17/5</f>
        <v>2680</v>
      </c>
    </row>
    <row r="19" spans="1:11" ht="18" customHeight="1">
      <c r="A19" s="22" t="s">
        <v>20</v>
      </c>
      <c r="B19" s="23" t="s">
        <v>21</v>
      </c>
      <c r="C19" s="24"/>
      <c r="D19" s="24"/>
      <c r="E19" s="24"/>
      <c r="F19" s="24"/>
      <c r="G19" s="24"/>
      <c r="H19" s="24"/>
      <c r="I19" s="24"/>
      <c r="J19" s="48">
        <f>J13+J18</f>
        <v>3310</v>
      </c>
      <c r="K19" s="49"/>
    </row>
    <row r="20" spans="1:10" ht="18" customHeight="1">
      <c r="A20" s="7" t="s">
        <v>22</v>
      </c>
      <c r="B20" s="36" t="s">
        <v>23</v>
      </c>
      <c r="C20" s="32"/>
      <c r="D20" s="33"/>
      <c r="E20" s="33"/>
      <c r="F20" s="33"/>
      <c r="G20" s="33"/>
      <c r="H20" s="33"/>
      <c r="I20" s="33"/>
      <c r="J20" s="50">
        <v>24920</v>
      </c>
    </row>
    <row r="21" spans="1:10" s="13" customFormat="1" ht="15" customHeight="1">
      <c r="A21" s="7" t="s">
        <v>24</v>
      </c>
      <c r="B21" s="103" t="s">
        <v>25</v>
      </c>
      <c r="C21" s="97"/>
      <c r="D21" s="97"/>
      <c r="E21" s="97"/>
      <c r="F21" s="97"/>
      <c r="G21" s="97"/>
      <c r="H21" s="97"/>
      <c r="I21" s="98"/>
      <c r="J21" s="51"/>
    </row>
    <row r="22" spans="1:10" ht="14.25" customHeight="1">
      <c r="A22" s="9"/>
      <c r="B22" s="99"/>
      <c r="C22" s="100"/>
      <c r="D22" s="100"/>
      <c r="E22" s="100"/>
      <c r="F22" s="100"/>
      <c r="G22" s="100"/>
      <c r="H22" s="100"/>
      <c r="I22" s="101"/>
      <c r="J22" s="52"/>
    </row>
    <row r="23" spans="1:10" ht="18" customHeight="1">
      <c r="A23" s="7" t="s">
        <v>26</v>
      </c>
      <c r="B23" s="36" t="s">
        <v>27</v>
      </c>
      <c r="C23" s="32"/>
      <c r="D23" s="53"/>
      <c r="E23" s="33"/>
      <c r="F23" s="33"/>
      <c r="G23" s="33"/>
      <c r="H23" s="33"/>
      <c r="I23" s="33"/>
      <c r="J23" s="92">
        <v>0.018</v>
      </c>
    </row>
    <row r="24" spans="1:10" ht="18" customHeight="1">
      <c r="A24" s="22" t="s">
        <v>28</v>
      </c>
      <c r="B24" s="38" t="s">
        <v>29</v>
      </c>
      <c r="I24" s="4"/>
      <c r="J24" s="93">
        <v>0.013</v>
      </c>
    </row>
    <row r="25" spans="1:10" ht="6" customHeight="1">
      <c r="A25" s="18"/>
      <c r="B25" s="54"/>
      <c r="C25" s="55"/>
      <c r="D25" s="55"/>
      <c r="E25" s="55"/>
      <c r="F25" s="55"/>
      <c r="G25" s="55"/>
      <c r="H25" s="55"/>
      <c r="I25" s="55"/>
      <c r="J25" s="56"/>
    </row>
    <row r="26" spans="1:10" ht="38.25">
      <c r="A26" s="7" t="s">
        <v>30</v>
      </c>
      <c r="B26" s="57" t="s">
        <v>31</v>
      </c>
      <c r="C26" s="58" t="s">
        <v>32</v>
      </c>
      <c r="D26" s="59" t="s">
        <v>33</v>
      </c>
      <c r="E26" s="58" t="s">
        <v>34</v>
      </c>
      <c r="F26" s="58" t="s">
        <v>35</v>
      </c>
      <c r="G26" s="58" t="s">
        <v>36</v>
      </c>
      <c r="H26" s="58" t="s">
        <v>37</v>
      </c>
      <c r="I26" s="58" t="s">
        <v>38</v>
      </c>
      <c r="J26" s="60" t="s">
        <v>39</v>
      </c>
    </row>
    <row r="27" spans="1:10" ht="12.75">
      <c r="A27" s="42"/>
      <c r="B27" s="61" t="s">
        <v>40</v>
      </c>
      <c r="C27" s="62"/>
      <c r="D27" s="62"/>
      <c r="E27" s="63"/>
      <c r="F27" s="64">
        <f>-J20</f>
        <v>-24920</v>
      </c>
      <c r="G27" s="62">
        <f aca="true" t="shared" si="0" ref="G27:G37">SUM(E27:F27)</f>
        <v>-24920</v>
      </c>
      <c r="H27" s="63"/>
      <c r="I27" s="62">
        <f aca="true" t="shared" si="1" ref="I27:I37">SUM(G27:H27)</f>
        <v>-24920</v>
      </c>
      <c r="J27" s="65"/>
    </row>
    <row r="28" spans="1:10" ht="12.75">
      <c r="A28" s="42"/>
      <c r="B28" s="66">
        <v>2013</v>
      </c>
      <c r="C28" s="67">
        <f>J12</f>
        <v>8550</v>
      </c>
      <c r="D28" s="68">
        <f>-J19</f>
        <v>-3310</v>
      </c>
      <c r="E28" s="67">
        <f aca="true" t="shared" si="2" ref="E28:E37">C28+D28</f>
        <v>5240</v>
      </c>
      <c r="F28" s="68"/>
      <c r="G28" s="68">
        <f t="shared" si="0"/>
        <v>5240</v>
      </c>
      <c r="H28" s="69">
        <v>-2960</v>
      </c>
      <c r="I28" s="68">
        <f t="shared" si="1"/>
        <v>2280</v>
      </c>
      <c r="J28" s="70">
        <f>NPV($J$24,$I$28:I28)+$I$27</f>
        <v>-22669.259624876606</v>
      </c>
    </row>
    <row r="29" spans="1:10" ht="12" customHeight="1">
      <c r="A29" s="42"/>
      <c r="B29" s="66">
        <v>2014</v>
      </c>
      <c r="C29" s="68">
        <f aca="true" t="shared" si="3" ref="C29:C37">C28*(1+$J$23)</f>
        <v>8703.9</v>
      </c>
      <c r="D29" s="68">
        <f aca="true" t="shared" si="4" ref="D29:D37">D28*(1+$J$23)</f>
        <v>-3369.58</v>
      </c>
      <c r="E29" s="67">
        <f t="shared" si="2"/>
        <v>5334.32</v>
      </c>
      <c r="F29" s="68"/>
      <c r="G29" s="68">
        <f t="shared" si="0"/>
        <v>5334.32</v>
      </c>
      <c r="H29" s="69">
        <v>-2960</v>
      </c>
      <c r="I29" s="68">
        <f t="shared" si="1"/>
        <v>2374.3199999999997</v>
      </c>
      <c r="J29" s="70">
        <f>NPV($J$24,$I$28:I29)+$I$27</f>
        <v>-20355.488696306358</v>
      </c>
    </row>
    <row r="30" spans="1:10" ht="12.75">
      <c r="A30" s="42"/>
      <c r="B30" s="66">
        <v>2015</v>
      </c>
      <c r="C30" s="68">
        <f t="shared" si="3"/>
        <v>8860.5702</v>
      </c>
      <c r="D30" s="68">
        <f t="shared" si="4"/>
        <v>-3430.2324399999998</v>
      </c>
      <c r="E30" s="67">
        <f t="shared" si="2"/>
        <v>5430.33776</v>
      </c>
      <c r="F30" s="68"/>
      <c r="G30" s="68">
        <f t="shared" si="0"/>
        <v>5430.33776</v>
      </c>
      <c r="H30" s="69">
        <v>-2960</v>
      </c>
      <c r="I30" s="68">
        <f t="shared" si="1"/>
        <v>2470.3377600000003</v>
      </c>
      <c r="J30" s="70">
        <f>NPV($J$24,$I$28:I30)+$I$27</f>
        <v>-17979.04242038178</v>
      </c>
    </row>
    <row r="31" spans="1:10" ht="12.75">
      <c r="A31" s="42"/>
      <c r="B31" s="66">
        <v>2016</v>
      </c>
      <c r="C31" s="68">
        <f t="shared" si="3"/>
        <v>9020.0604636</v>
      </c>
      <c r="D31" s="68">
        <f t="shared" si="4"/>
        <v>-3491.97662392</v>
      </c>
      <c r="E31" s="67">
        <f t="shared" si="2"/>
        <v>5528.083839680001</v>
      </c>
      <c r="F31" s="68"/>
      <c r="G31" s="68">
        <f t="shared" si="0"/>
        <v>5528.083839680001</v>
      </c>
      <c r="H31" s="69">
        <v>0</v>
      </c>
      <c r="I31" s="68">
        <f t="shared" si="1"/>
        <v>5528.083839680001</v>
      </c>
      <c r="J31" s="70">
        <f>NPV($J$24,$I$28:I31)+$I$27</f>
        <v>-12729.313969355599</v>
      </c>
    </row>
    <row r="32" spans="1:10" ht="12.75">
      <c r="A32" s="42"/>
      <c r="B32" s="66">
        <v>2017</v>
      </c>
      <c r="C32" s="68">
        <f t="shared" si="3"/>
        <v>9182.4215519448</v>
      </c>
      <c r="D32" s="68">
        <f t="shared" si="4"/>
        <v>-3554.83220315056</v>
      </c>
      <c r="E32" s="67">
        <f t="shared" si="2"/>
        <v>5627.589348794241</v>
      </c>
      <c r="F32" s="68"/>
      <c r="G32" s="68">
        <f t="shared" si="0"/>
        <v>5627.589348794241</v>
      </c>
      <c r="H32" s="69">
        <v>0</v>
      </c>
      <c r="I32" s="68">
        <f t="shared" si="1"/>
        <v>5627.589348794241</v>
      </c>
      <c r="J32" s="70">
        <f>NPV($J$24,$I$28:I32)+$I$27</f>
        <v>-7453.673729331265</v>
      </c>
    </row>
    <row r="33" spans="1:10" ht="12.75">
      <c r="A33" s="42"/>
      <c r="B33" s="66">
        <v>2018</v>
      </c>
      <c r="C33" s="68">
        <f t="shared" si="3"/>
        <v>9347.705139879807</v>
      </c>
      <c r="D33" s="68">
        <f t="shared" si="4"/>
        <v>-3618.81918280727</v>
      </c>
      <c r="E33" s="67">
        <f t="shared" si="2"/>
        <v>5728.885957072536</v>
      </c>
      <c r="F33" s="68"/>
      <c r="G33" s="68">
        <f t="shared" si="0"/>
        <v>5728.885957072536</v>
      </c>
      <c r="H33" s="69">
        <v>0</v>
      </c>
      <c r="I33" s="68">
        <f t="shared" si="1"/>
        <v>5728.885957072536</v>
      </c>
      <c r="J33" s="70">
        <f>NPV($J$24,$I$28:I33)+$I$27</f>
        <v>-2151.9938040155976</v>
      </c>
    </row>
    <row r="34" spans="1:10" ht="12.75">
      <c r="A34" s="42"/>
      <c r="B34" s="66">
        <v>2019</v>
      </c>
      <c r="C34" s="68">
        <f t="shared" si="3"/>
        <v>9515.963832397643</v>
      </c>
      <c r="D34" s="68">
        <f t="shared" si="4"/>
        <v>-3683.957928097801</v>
      </c>
      <c r="E34" s="67">
        <f t="shared" si="2"/>
        <v>5832.005904299842</v>
      </c>
      <c r="F34" s="68"/>
      <c r="G34" s="68">
        <f t="shared" si="0"/>
        <v>5832.005904299842</v>
      </c>
      <c r="H34" s="69">
        <v>0</v>
      </c>
      <c r="I34" s="68">
        <f t="shared" si="1"/>
        <v>5832.005904299842</v>
      </c>
      <c r="J34" s="70">
        <f>NPV($J$24,$I$28:I34)+$I$27</f>
        <v>3175.854334159474</v>
      </c>
    </row>
    <row r="35" spans="1:10" ht="12.75">
      <c r="A35" s="42"/>
      <c r="B35" s="66">
        <v>2020</v>
      </c>
      <c r="C35" s="68">
        <f t="shared" si="3"/>
        <v>9687.251181380801</v>
      </c>
      <c r="D35" s="68">
        <f t="shared" si="4"/>
        <v>-3750.2691708035613</v>
      </c>
      <c r="E35" s="67">
        <f t="shared" si="2"/>
        <v>5936.98201057724</v>
      </c>
      <c r="F35" s="68"/>
      <c r="G35" s="68">
        <f t="shared" si="0"/>
        <v>5936.98201057724</v>
      </c>
      <c r="H35" s="69">
        <v>0</v>
      </c>
      <c r="I35" s="68">
        <f t="shared" si="1"/>
        <v>5936.98201057724</v>
      </c>
      <c r="J35" s="70">
        <f>NPV($J$24,$I$28:I35)+$I$27</f>
        <v>8529.999847152787</v>
      </c>
    </row>
    <row r="36" spans="1:10" ht="12.75">
      <c r="A36" s="42"/>
      <c r="B36" s="66">
        <v>2021</v>
      </c>
      <c r="C36" s="68">
        <f t="shared" si="3"/>
        <v>9861.621702645656</v>
      </c>
      <c r="D36" s="68">
        <f t="shared" si="4"/>
        <v>-3817.7740158780257</v>
      </c>
      <c r="E36" s="67">
        <f t="shared" si="2"/>
        <v>6043.847686767631</v>
      </c>
      <c r="F36" s="68"/>
      <c r="G36" s="68">
        <f t="shared" si="0"/>
        <v>6043.847686767631</v>
      </c>
      <c r="H36" s="69">
        <v>0</v>
      </c>
      <c r="I36" s="68">
        <f t="shared" si="1"/>
        <v>6043.847686767631</v>
      </c>
      <c r="J36" s="70">
        <f>NPV($J$24,$I$28:I36)+$I$27</f>
        <v>13910.572534445186</v>
      </c>
    </row>
    <row r="37" spans="1:10" ht="12.75">
      <c r="A37" s="42"/>
      <c r="B37" s="66">
        <v>2022</v>
      </c>
      <c r="C37" s="71">
        <f t="shared" si="3"/>
        <v>10039.130893293279</v>
      </c>
      <c r="D37" s="71">
        <f t="shared" si="4"/>
        <v>-3886.4939481638303</v>
      </c>
      <c r="E37" s="72">
        <f t="shared" si="2"/>
        <v>6152.636945129449</v>
      </c>
      <c r="F37" s="71"/>
      <c r="G37" s="71">
        <f t="shared" si="0"/>
        <v>6152.636945129449</v>
      </c>
      <c r="H37" s="73">
        <v>0</v>
      </c>
      <c r="I37" s="71">
        <f t="shared" si="1"/>
        <v>6152.636945129449</v>
      </c>
      <c r="J37" s="70">
        <f>NPV($J$24,$I$28:I37)+$I$27</f>
        <v>19317.70283618621</v>
      </c>
    </row>
    <row r="38" spans="1:10" ht="15" customHeight="1">
      <c r="A38" s="42"/>
      <c r="B38" s="74" t="s">
        <v>41</v>
      </c>
      <c r="C38" s="75">
        <f>SUM(C27:C37)</f>
        <v>92768.62496514198</v>
      </c>
      <c r="D38" s="75">
        <f>SUM(D27:D37)</f>
        <v>-35913.935512821045</v>
      </c>
      <c r="E38" s="75">
        <f>SUM(E28:E37)</f>
        <v>56854.689452320934</v>
      </c>
      <c r="F38" s="64">
        <f>SUM(F27:F37)</f>
        <v>-24920</v>
      </c>
      <c r="G38" s="75">
        <f>SUM(G27:G37)</f>
        <v>31934.689452320938</v>
      </c>
      <c r="H38" s="75">
        <f>SUM(H28:H37)</f>
        <v>-8880</v>
      </c>
      <c r="I38" s="75">
        <f>SUM(I27:I37)</f>
        <v>23054.68945232094</v>
      </c>
      <c r="J38" s="15"/>
    </row>
    <row r="39" spans="1:10" ht="18" customHeight="1">
      <c r="A39" s="22" t="s">
        <v>42</v>
      </c>
      <c r="B39" s="76" t="s">
        <v>43</v>
      </c>
      <c r="C39" s="77"/>
      <c r="D39" s="78">
        <f>J24</f>
        <v>0.013</v>
      </c>
      <c r="E39" s="79">
        <f>NPV(J24,E28:E37)+E27</f>
        <v>52891.72943447132</v>
      </c>
      <c r="F39" s="80"/>
      <c r="G39" s="62">
        <f>NPV(J24,G28:G37)+G27</f>
        <v>27971.729434471323</v>
      </c>
      <c r="H39" s="81"/>
      <c r="I39" s="82">
        <f>NPV(J24,$I$28:I37)+$I$27</f>
        <v>19317.70283618621</v>
      </c>
      <c r="J39" s="83"/>
    </row>
    <row r="40" spans="1:10" ht="6" customHeight="1">
      <c r="A40" s="84"/>
      <c r="B40" s="85"/>
      <c r="C40" s="86"/>
      <c r="D40" s="87"/>
      <c r="E40" s="88"/>
      <c r="F40" s="88"/>
      <c r="G40" s="88"/>
      <c r="H40" s="88"/>
      <c r="I40" s="89"/>
      <c r="J40" s="90"/>
    </row>
    <row r="41" spans="1:10" ht="18" customHeight="1">
      <c r="A41" s="7" t="s">
        <v>44</v>
      </c>
      <c r="B41" s="96" t="s">
        <v>45</v>
      </c>
      <c r="C41" s="97"/>
      <c r="D41" s="97"/>
      <c r="E41" s="97"/>
      <c r="F41" s="97"/>
      <c r="G41" s="97"/>
      <c r="H41" s="97"/>
      <c r="I41" s="98"/>
      <c r="J41" s="94"/>
    </row>
    <row r="42" spans="1:10" ht="12.75" customHeight="1">
      <c r="A42" s="9"/>
      <c r="B42" s="99"/>
      <c r="C42" s="100"/>
      <c r="D42" s="100"/>
      <c r="E42" s="100"/>
      <c r="F42" s="100"/>
      <c r="G42" s="100"/>
      <c r="H42" s="100"/>
      <c r="I42" s="101"/>
      <c r="J42" s="95"/>
    </row>
    <row r="43" spans="2:9" ht="12.75">
      <c r="B43"/>
      <c r="G43" s="91"/>
      <c r="I43" s="4"/>
    </row>
  </sheetData>
  <sheetProtection/>
  <mergeCells count="5">
    <mergeCell ref="B41:I42"/>
    <mergeCell ref="B3:I4"/>
    <mergeCell ref="B5:I6"/>
    <mergeCell ref="B7:I8"/>
    <mergeCell ref="B21:I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Quarters Capital Investment Cost-Effectiveness Analysis Worksheet</dc:title>
  <dc:subject>Cost analysis worksheet</dc:subject>
  <dc:creator>OIGJJOHN</dc:creator>
  <cp:keywords>quarters, capital investment, cost-effectiveness analysis, mission, funding, rent, occupancy rate, rental income, management expenses, maintenance, repair, operations cost, facilities management, FM, depreciation, inflation, MR&amp;O, capital project, discount rate, MMR&amp;O, NPV, net present value</cp:keywords>
  <dc:description>This worksheet helps to evaluate the cost feasibility of a potential capital investment for VA.</dc:description>
  <cp:lastModifiedBy>Henry, Natasha (CFM)</cp:lastModifiedBy>
  <dcterms:created xsi:type="dcterms:W3CDTF">2001-02-12T21:59:12Z</dcterms:created>
  <dcterms:modified xsi:type="dcterms:W3CDTF">2021-09-14T18:12:24Z</dcterms:modified>
  <cp:category/>
  <cp:version/>
  <cp:contentType/>
  <cp:contentStatus/>
</cp:coreProperties>
</file>